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- CONG TAC KHAO THI\DS DK thi Truong KHTN\"/>
    </mc:Choice>
  </mc:AlternateContent>
  <bookViews>
    <workbookView xWindow="240" yWindow="15" windowWidth="18120" windowHeight="8130"/>
  </bookViews>
  <sheets>
    <sheet name="Score sheet" sheetId="3" r:id="rId1"/>
    <sheet name="Convert table" sheetId="6" r:id="rId2"/>
    <sheet name="Convert table 2" sheetId="7" r:id="rId3"/>
  </sheets>
  <definedNames>
    <definedName name="_xlnm.Print_Titles" localSheetId="0">'Score sheet'!$9:$10</definedName>
  </definedNames>
  <calcPr calcId="162913"/>
  <fileRecoveryPr autoRecover="0"/>
</workbook>
</file>

<file path=xl/calcChain.xml><?xml version="1.0" encoding="utf-8"?>
<calcChain xmlns="http://schemas.openxmlformats.org/spreadsheetml/2006/main">
  <c r="L20" i="3" l="1"/>
  <c r="L21" i="3"/>
  <c r="L22" i="3"/>
  <c r="L23" i="3"/>
  <c r="L24" i="3"/>
  <c r="N22" i="3" l="1"/>
  <c r="O22" i="3" s="1"/>
  <c r="N23" i="3"/>
  <c r="O23" i="3" s="1"/>
  <c r="N20" i="3"/>
  <c r="M20" i="3" s="1"/>
  <c r="N24" i="3"/>
  <c r="M24" i="3" s="1"/>
  <c r="M22" i="3" l="1"/>
  <c r="O20" i="3"/>
  <c r="O24" i="3"/>
  <c r="M23" i="3"/>
  <c r="L17" i="3"/>
  <c r="L18" i="3"/>
  <c r="N18" i="3" s="1"/>
  <c r="L19" i="3"/>
  <c r="N19" i="3" s="1"/>
  <c r="O18" i="3" l="1"/>
  <c r="M18" i="3"/>
  <c r="M19" i="3"/>
  <c r="O19" i="3"/>
  <c r="N21" i="3"/>
  <c r="M21" i="3" s="1"/>
  <c r="N17" i="3"/>
  <c r="M17" i="3" s="1"/>
  <c r="L11" i="3"/>
  <c r="L12" i="3"/>
  <c r="N11" i="3" l="1"/>
  <c r="O21" i="3"/>
  <c r="O17" i="3"/>
  <c r="L13" i="3"/>
  <c r="N13" i="3" s="1"/>
  <c r="L14" i="3"/>
  <c r="N14" i="3" s="1"/>
  <c r="L15" i="3"/>
  <c r="L16" i="3"/>
  <c r="M13" i="3" l="1"/>
  <c r="O13" i="3"/>
  <c r="N16" i="3"/>
  <c r="M14" i="3"/>
  <c r="O14" i="3"/>
  <c r="O11" i="3"/>
  <c r="M11" i="3"/>
  <c r="N12" i="3"/>
  <c r="N15" i="3"/>
  <c r="O16" i="3" l="1"/>
  <c r="M16" i="3"/>
  <c r="M12" i="3"/>
  <c r="O12" i="3"/>
  <c r="M15" i="3"/>
  <c r="O15" i="3"/>
  <c r="H32" i="3" l="1"/>
  <c r="H31" i="3"/>
  <c r="K28" i="3"/>
  <c r="K29" i="3"/>
  <c r="H28" i="3"/>
  <c r="E29" i="3"/>
  <c r="E28" i="3"/>
  <c r="K30" i="3"/>
  <c r="E30" i="3"/>
  <c r="H29" i="3"/>
  <c r="H27" i="3"/>
  <c r="K27" i="3"/>
  <c r="E27" i="3"/>
  <c r="H30" i="3"/>
</calcChain>
</file>

<file path=xl/sharedStrings.xml><?xml version="1.0" encoding="utf-8"?>
<sst xmlns="http://schemas.openxmlformats.org/spreadsheetml/2006/main" count="314" uniqueCount="187">
  <si>
    <t>CEFR</t>
  </si>
  <si>
    <t>VNU-ETP</t>
  </si>
  <si>
    <t>VNU-EPT</t>
  </si>
  <si>
    <t>VNU-ETP 14</t>
  </si>
  <si>
    <t>376-400</t>
  </si>
  <si>
    <t>VNU-ETP 13</t>
  </si>
  <si>
    <t>351-375</t>
  </si>
  <si>
    <t>VNU-ETP 12</t>
  </si>
  <si>
    <t>326-350</t>
  </si>
  <si>
    <t>VNU-ETP 11</t>
  </si>
  <si>
    <t>301-325</t>
  </si>
  <si>
    <t>VNU-ETP 10</t>
  </si>
  <si>
    <t>276-300</t>
  </si>
  <si>
    <t>VNU-ETP 9</t>
  </si>
  <si>
    <t>251-275</t>
  </si>
  <si>
    <t>VNU-ETP 8</t>
  </si>
  <si>
    <t>226-250</t>
  </si>
  <si>
    <t>VNU-ETP 7</t>
  </si>
  <si>
    <t>201-225</t>
  </si>
  <si>
    <t>VNU-ETP 6</t>
  </si>
  <si>
    <t>176-200</t>
  </si>
  <si>
    <t>VNU-ETP 5</t>
  </si>
  <si>
    <t>151-175</t>
  </si>
  <si>
    <t>VNU-ETP 4</t>
  </si>
  <si>
    <t>126-150</t>
  </si>
  <si>
    <t>VNU-ETP 3</t>
  </si>
  <si>
    <t>101-125</t>
  </si>
  <si>
    <t>VNU-ETP 2</t>
  </si>
  <si>
    <t>76-100</t>
  </si>
  <si>
    <t>VNU-ETP 1</t>
  </si>
  <si>
    <t>0-75</t>
  </si>
  <si>
    <t>Level</t>
  </si>
  <si>
    <t>SKILL SCORE</t>
  </si>
  <si>
    <t>0-25</t>
  </si>
  <si>
    <t>26-37</t>
  </si>
  <si>
    <t>38-50</t>
  </si>
  <si>
    <t>51-62</t>
  </si>
  <si>
    <t>63-75</t>
  </si>
  <si>
    <t>76-87</t>
  </si>
  <si>
    <t>88-100</t>
  </si>
  <si>
    <t xml:space="preserve">LISTENING </t>
  </si>
  <si>
    <t xml:space="preserve">READING </t>
  </si>
  <si>
    <t xml:space="preserve">WRITING </t>
  </si>
  <si>
    <t xml:space="preserve">SPEAKING </t>
  </si>
  <si>
    <t>Can understand any kind of spoken language with no difficulty, even when delivered at fast native speed.</t>
  </si>
  <si>
    <t>Can read with ease almost all forms of the written language, including abstract, structurally or linguistically complex texts.</t>
  </si>
  <si>
    <t>Can write clear, well-structured and smoothly ﬂowing texts in an appropriate style.</t>
  </si>
  <si>
    <t>Can take part effortlessly in any conversation or discussion and have a good familiarity with idiomatic expressions and colloquialisms.</t>
  </si>
  <si>
    <t>Can understand extended speech even when it is not clearly  structured and when relationships are only implied or not signaled explicitly.</t>
  </si>
  <si>
    <t>Can understand long and complex factual and literary texts, specialized  articles and longer technical instructions.</t>
  </si>
  <si>
    <t>Can express personal viewpoints in clear, well-structured texts and select a style appropriate to the reader in mind.</t>
  </si>
  <si>
    <t>Can express personal viewpoints and professional presentations spontaneously and ﬂuently without much obvious searching for expressions.</t>
  </si>
  <si>
    <t>Can understand extended speech and lectures and follow complex lines of argument provided the topic is reasonably familiar.</t>
  </si>
  <si>
    <t>Can read a wide variety of texts in which writers adopt particular attitudes or viewpoints and use specialized language.</t>
  </si>
  <si>
    <t>Can write clear, detailed text on a wide range of subjects related to personal interests and express a particular point of view.</t>
  </si>
  <si>
    <t>Can interact with a degree of ﬂuency to take an active part in discussion in familiar contexts and sustain personal viewpoints.</t>
  </si>
  <si>
    <t>Can understand many messages on topics of personal or professional interest, when the delivery is relatively slow and clear.</t>
  </si>
  <si>
    <t>Can understand a wider variety of texts on topics of personal or professional interest that may consist of some specialized language.</t>
  </si>
  <si>
    <t>Can write extended text on topics of personal or professional interest.</t>
  </si>
  <si>
    <t>Can give reasons and explanations for opinions and sustain conversations.</t>
  </si>
  <si>
    <t>Can understand clear standard speech on familiar matters regularly encountered in everyday life and at work.</t>
  </si>
  <si>
    <t>Can understand texts that consist mainly of high frequency everyday or job-related language.</t>
  </si>
  <si>
    <t>Can write simple connected text on topics which are familiar or of personal interest.</t>
  </si>
  <si>
    <t>Can enter unprepared into conversations on topics that are familiar, of personal interest or related to everyday life.</t>
  </si>
  <si>
    <t>Can read very short, simple texts to ﬁnd general and speciﬁc information in simple everyday material.</t>
  </si>
  <si>
    <t>Can write short, simple notes and messages relating to matters in areas of immediate need.</t>
  </si>
  <si>
    <t>Can communicate in simple and routine situations requiring a simple and direct exchange of information on familiar topics and activities.</t>
  </si>
  <si>
    <t>Can recognize familiar words and very basic phrases related to very familiar topics when people speak slowly and clearly.</t>
  </si>
  <si>
    <t>Can understand very simple texts about familiar topics related to everyday life situations or general knowledge.</t>
  </si>
  <si>
    <t>Can write short, simple sentences to express limited ideas.</t>
  </si>
  <si>
    <t>Can use simple phrases and sentences to describe simple ideas and communicate limitedly in areas of immediate need or on very familiar topics.</t>
  </si>
  <si>
    <t>Can understand phrases and the highest frequency  vocabulary and can catch the main point in short, clear, simple messages.</t>
  </si>
  <si>
    <t>ĐẠI HỌC QUỐC GIA TP. HCM</t>
  </si>
  <si>
    <t>CỘNG HÒA XÃ HỘI CHỦ NGHĨA VIỆT NAM</t>
  </si>
  <si>
    <t>TRUNG TÂM KHẢO THÍ TIẾNG ANH</t>
  </si>
  <si>
    <t>Độc lập - Tự do - Hạnh phúc</t>
  </si>
  <si>
    <t>Địa điểm thi: Trung tâm khảo thí tiếng Anh ĐHQG-HCM</t>
  </si>
  <si>
    <t>TT</t>
  </si>
  <si>
    <t>Họ</t>
  </si>
  <si>
    <t>Tên</t>
  </si>
  <si>
    <t>Ngày sinh</t>
  </si>
  <si>
    <t>SBD</t>
  </si>
  <si>
    <t>Điểm</t>
  </si>
  <si>
    <t>Tổng
cộng</t>
  </si>
  <si>
    <t>Trình độ</t>
  </si>
  <si>
    <t>Nghe</t>
  </si>
  <si>
    <t>Đọc</t>
  </si>
  <si>
    <t>Viết</t>
  </si>
  <si>
    <t>Nói</t>
  </si>
  <si>
    <t>Thống kê
kết quả</t>
  </si>
  <si>
    <t>Hậu cao cấp</t>
  </si>
  <si>
    <t>Cao cấp</t>
  </si>
  <si>
    <t>Cao trung cấp</t>
  </si>
  <si>
    <t>Trung cấp</t>
  </si>
  <si>
    <t>Sơ trung cấp</t>
  </si>
  <si>
    <t>Sơ cấp</t>
  </si>
  <si>
    <t>Khởi đầu</t>
  </si>
  <si>
    <t>Giới tính</t>
  </si>
  <si>
    <t>C1.2</t>
  </si>
  <si>
    <t>C1.1</t>
  </si>
  <si>
    <t>B2.2</t>
  </si>
  <si>
    <t>B2.1</t>
  </si>
  <si>
    <t>B1.4</t>
  </si>
  <si>
    <t>B1.3</t>
  </si>
  <si>
    <t>B1.2</t>
  </si>
  <si>
    <t>B1.1</t>
  </si>
  <si>
    <t>A2.2</t>
  </si>
  <si>
    <t>A2.1</t>
  </si>
  <si>
    <t>A1.2</t>
  </si>
  <si>
    <t>A1.1</t>
  </si>
  <si>
    <t>C2.1</t>
  </si>
  <si>
    <t>C2.2</t>
  </si>
  <si>
    <t>Nữ</t>
  </si>
  <si>
    <t>Nam</t>
  </si>
  <si>
    <t>TP. HCM</t>
  </si>
  <si>
    <t>Đồng Nai</t>
  </si>
  <si>
    <t>Tiền Giang</t>
  </si>
  <si>
    <t>Bình Định</t>
  </si>
  <si>
    <t>Long An</t>
  </si>
  <si>
    <t>Bến Tre</t>
  </si>
  <si>
    <t>Nơi sinh</t>
  </si>
  <si>
    <t>Linh</t>
  </si>
  <si>
    <t>Anh</t>
  </si>
  <si>
    <t>TP.HCM</t>
  </si>
  <si>
    <t xml:space="preserve"> </t>
  </si>
  <si>
    <t>188-200</t>
  </si>
  <si>
    <t>175-187</t>
  </si>
  <si>
    <t>163-174</t>
  </si>
  <si>
    <t>151-162</t>
  </si>
  <si>
    <t>138-150</t>
  </si>
  <si>
    <t>125-137</t>
  </si>
  <si>
    <t>113-124</t>
  </si>
  <si>
    <t>101-112</t>
  </si>
  <si>
    <t>75-87</t>
  </si>
  <si>
    <t>63-74</t>
  </si>
  <si>
    <t>26-50</t>
  </si>
  <si>
    <t>Trinh</t>
  </si>
  <si>
    <t>Thanh Hóa</t>
  </si>
  <si>
    <t>Hải Phòng</t>
  </si>
  <si>
    <t>Huyền</t>
  </si>
  <si>
    <t>Nhung</t>
  </si>
  <si>
    <t>Thư</t>
  </si>
  <si>
    <t>Tuấn</t>
  </si>
  <si>
    <t>Bình Phước</t>
  </si>
  <si>
    <t>Đồng Thị Nam</t>
  </si>
  <si>
    <t>090132</t>
  </si>
  <si>
    <t>Nguyễn Vũ Minh</t>
  </si>
  <si>
    <t>Bằng</t>
  </si>
  <si>
    <t>090102</t>
  </si>
  <si>
    <t>Đạt</t>
  </si>
  <si>
    <t>Nguyễn Tiến</t>
  </si>
  <si>
    <t>090136</t>
  </si>
  <si>
    <t>Phạm Thành</t>
  </si>
  <si>
    <t>090130</t>
  </si>
  <si>
    <t>Trịnh Hữu</t>
  </si>
  <si>
    <t>Định</t>
  </si>
  <si>
    <t>090125</t>
  </si>
  <si>
    <t>Cà Mau</t>
  </si>
  <si>
    <t>Trần Văn Hoàng Vũ</t>
  </si>
  <si>
    <t>Hảo</t>
  </si>
  <si>
    <t>090131</t>
  </si>
  <si>
    <t>Lương Ngọc</t>
  </si>
  <si>
    <t>Hà Nam</t>
  </si>
  <si>
    <t>090104</t>
  </si>
  <si>
    <t>Đoàn Ngọc Khánh</t>
  </si>
  <si>
    <t>090133</t>
  </si>
  <si>
    <t>Lê Thị Hồng</t>
  </si>
  <si>
    <t>090129</t>
  </si>
  <si>
    <t>Lâm Anh</t>
  </si>
  <si>
    <t>090127</t>
  </si>
  <si>
    <t>Ngô Nguyễn Minh</t>
  </si>
  <si>
    <t>Thùy</t>
  </si>
  <si>
    <t>090103</t>
  </si>
  <si>
    <t>Nguyễn Phương</t>
  </si>
  <si>
    <t>090134</t>
  </si>
  <si>
    <t>Mai Khắc</t>
  </si>
  <si>
    <t>090135</t>
  </si>
  <si>
    <t>Tuyền</t>
  </si>
  <si>
    <t>Võ Ngọc</t>
  </si>
  <si>
    <t>090126</t>
  </si>
  <si>
    <t>Ngày thi: 04/11/2017</t>
  </si>
  <si>
    <t>Tp. Hồ Chí Minh, ngày 17 tháng 11 năm 2017</t>
  </si>
  <si>
    <t>(Ban hành kèm Quyết định số 86/QĐ/TTKTTA ngày 17/11/2017)</t>
  </si>
  <si>
    <t>DANH SÁCH ĐIỂM KỲ THI CHỨNG CHỈ TIẾNG ANH ĐHQG-HCM (VNU-EPT) - KHTN</t>
  </si>
  <si>
    <t>KT. Giám đốc</t>
  </si>
  <si>
    <t>Phó Giám Đốc</t>
  </si>
  <si>
    <t>Nguyễn Thái Bình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</si>
</sst>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164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Fill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/>
    <xf numFmtId="0" fontId="5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Font="1" applyBorder="1"/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8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397348</xdr:colOff>
      <xdr:row>2</xdr:row>
      <xdr:rowOff>29339</xdr:rowOff>
    </xdr:from>
    <xdr:to>
      <xdr:col>4</xdr:col>
      <xdr:colOff>103603</xdr:colOff>
      <xdr:row>2</xdr:row>
      <xdr:rowOff>29339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14735" y="485074"/>
          <a:ext cx="186285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358078</xdr:colOff>
      <xdr:row>2</xdr:row>
      <xdr:rowOff>29339</xdr:rowOff>
    </xdr:from>
    <xdr:to>
      <xdr:col>14</xdr:col>
      <xdr:colOff>159694</xdr:colOff>
      <xdr:row>2</xdr:row>
      <xdr:rowOff>29339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656988" y="485074"/>
          <a:ext cx="163269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abSelected="1" zoomScaleNormal="100" workbookViewId="0">
      <selection activeCell="N23" sqref="N23"/>
    </sheetView>
  </sheetViews>
  <sheetFormatPr defaultColWidth="9.140625" defaultRowHeight="20.25" customHeight="1" x14ac:dyDescent="0.25"/>
  <cols>
    <col min="1" max="1" width="4.5703125" style="25" customWidth="1"/>
    <col min="2" max="2" width="22" style="32" customWidth="1"/>
    <col min="3" max="3" width="9.28515625" style="32" customWidth="1"/>
    <col min="4" max="4" width="12" style="32" hidden="1" customWidth="1"/>
    <col min="5" max="5" width="12" style="32" customWidth="1"/>
    <col min="6" max="6" width="12" style="32" hidden="1" customWidth="1"/>
    <col min="7" max="7" width="10.85546875" style="25" customWidth="1"/>
    <col min="8" max="9" width="6.42578125" style="28" customWidth="1"/>
    <col min="10" max="10" width="6.42578125" style="33" customWidth="1"/>
    <col min="11" max="11" width="6.42578125" style="28" customWidth="1"/>
    <col min="12" max="12" width="7.140625" style="34" customWidth="1"/>
    <col min="13" max="13" width="16.7109375" style="34" customWidth="1"/>
    <col min="14" max="14" width="9.7109375" style="28" customWidth="1"/>
    <col min="15" max="15" width="14.5703125" style="37" customWidth="1"/>
    <col min="16" max="16384" width="9.140625" style="28"/>
  </cols>
  <sheetData>
    <row r="1" spans="1:15" ht="16.350000000000001" customHeight="1" x14ac:dyDescent="0.25">
      <c r="A1" s="23" t="s">
        <v>72</v>
      </c>
      <c r="B1" s="23"/>
      <c r="C1" s="23"/>
      <c r="D1" s="23"/>
      <c r="E1" s="23"/>
      <c r="F1" s="24"/>
      <c r="H1" s="26"/>
      <c r="I1" s="26"/>
      <c r="J1" s="27"/>
      <c r="L1" s="29" t="s">
        <v>73</v>
      </c>
      <c r="M1" s="29"/>
      <c r="N1" s="29"/>
      <c r="O1" s="29"/>
    </row>
    <row r="2" spans="1:15" ht="16.350000000000001" customHeight="1" x14ac:dyDescent="0.25">
      <c r="A2" s="29" t="s">
        <v>74</v>
      </c>
      <c r="B2" s="29"/>
      <c r="C2" s="29"/>
      <c r="D2" s="29"/>
      <c r="E2" s="29"/>
      <c r="F2" s="30"/>
      <c r="H2" s="26"/>
      <c r="I2" s="26"/>
      <c r="J2" s="27"/>
      <c r="L2" s="29" t="s">
        <v>75</v>
      </c>
      <c r="M2" s="29"/>
      <c r="N2" s="29"/>
      <c r="O2" s="29"/>
    </row>
    <row r="3" spans="1:15" ht="16.350000000000001" customHeight="1" x14ac:dyDescent="0.25">
      <c r="B3" s="31"/>
      <c r="E3" s="25"/>
      <c r="F3" s="25"/>
      <c r="O3" s="30"/>
    </row>
    <row r="4" spans="1:15" ht="18" customHeight="1" x14ac:dyDescent="0.3">
      <c r="A4" s="35" t="s">
        <v>183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7.100000000000001" customHeight="1" x14ac:dyDescent="0.25">
      <c r="A5" s="18" t="s">
        <v>182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7.100000000000001" customHeight="1" x14ac:dyDescent="0.25">
      <c r="A6" s="36" t="s">
        <v>180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7.100000000000001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18" customHeight="1" x14ac:dyDescent="0.25">
      <c r="E8" s="25"/>
      <c r="F8" s="25"/>
    </row>
    <row r="9" spans="1:15" ht="15.75" customHeight="1" x14ac:dyDescent="0.25">
      <c r="A9" s="38" t="s">
        <v>77</v>
      </c>
      <c r="B9" s="39" t="s">
        <v>78</v>
      </c>
      <c r="C9" s="40" t="s">
        <v>79</v>
      </c>
      <c r="D9" s="41" t="s">
        <v>97</v>
      </c>
      <c r="E9" s="41" t="s">
        <v>80</v>
      </c>
      <c r="F9" s="41" t="s">
        <v>120</v>
      </c>
      <c r="G9" s="41" t="s">
        <v>81</v>
      </c>
      <c r="H9" s="39" t="s">
        <v>82</v>
      </c>
      <c r="I9" s="42"/>
      <c r="J9" s="42"/>
      <c r="K9" s="43"/>
      <c r="L9" s="44" t="s">
        <v>83</v>
      </c>
      <c r="M9" s="45" t="s">
        <v>84</v>
      </c>
      <c r="N9" s="45" t="s">
        <v>0</v>
      </c>
      <c r="O9" s="45" t="s">
        <v>1</v>
      </c>
    </row>
    <row r="10" spans="1:15" ht="15.75" customHeight="1" x14ac:dyDescent="0.25">
      <c r="A10" s="46"/>
      <c r="B10" s="47"/>
      <c r="C10" s="48"/>
      <c r="D10" s="49"/>
      <c r="E10" s="49"/>
      <c r="F10" s="49"/>
      <c r="G10" s="49"/>
      <c r="H10" s="50" t="s">
        <v>85</v>
      </c>
      <c r="I10" s="50" t="s">
        <v>86</v>
      </c>
      <c r="J10" s="51" t="s">
        <v>87</v>
      </c>
      <c r="K10" s="50" t="s">
        <v>88</v>
      </c>
      <c r="L10" s="45"/>
      <c r="M10" s="45"/>
      <c r="N10" s="45"/>
      <c r="O10" s="45"/>
    </row>
    <row r="11" spans="1:15" ht="15.75" customHeight="1" x14ac:dyDescent="0.25">
      <c r="A11" s="52">
        <v>1</v>
      </c>
      <c r="B11" s="10" t="s">
        <v>144</v>
      </c>
      <c r="C11" s="11" t="s">
        <v>122</v>
      </c>
      <c r="D11" s="53" t="s">
        <v>112</v>
      </c>
      <c r="E11" s="12">
        <v>35361</v>
      </c>
      <c r="F11" s="13" t="s">
        <v>123</v>
      </c>
      <c r="G11" s="14" t="s">
        <v>145</v>
      </c>
      <c r="H11" s="15">
        <v>35</v>
      </c>
      <c r="I11" s="15">
        <v>37</v>
      </c>
      <c r="J11" s="15">
        <v>37</v>
      </c>
      <c r="K11" s="15">
        <v>35</v>
      </c>
      <c r="L11" s="16">
        <f t="shared" ref="L11:L16" si="0">H11+I11+J11+K11</f>
        <v>144</v>
      </c>
      <c r="M11" s="54" t="str">
        <f>VLOOKUP(N11,'Convert table'!$A$1:$B$15,2,0)</f>
        <v>Sơ cấp</v>
      </c>
      <c r="N11" s="17" t="str">
        <f t="shared" ref="N11:N16" si="1">IF(L11&gt;=376,"C2.2",IF(L11&gt;=351,"C2.1",IF(L11&gt;=326,"C1.2",IF(L11&gt;=301,"C1.1",IF(L11&gt;=276,"B2.2",IF(L11&gt;=251,"B2.1",IF(L11&gt;=226,"B1.4",IF(L11&gt;=201,"B1.3",IF(L11&gt;=176,"B1.2",IF(L11&gt;=151,"B1.1",IF(L11&gt;=126,"A2.2",IF(L11&gt;=101,"A2.1",IF(L11&gt;=76,"A1.2","A1.1")))))))))))))</f>
        <v>A2.2</v>
      </c>
      <c r="O11" s="55" t="str">
        <f>VLOOKUP(N11,'Convert table'!$A$1:$C$15,3,0)</f>
        <v>VNU-ETP 4</v>
      </c>
    </row>
    <row r="12" spans="1:15" ht="15.75" customHeight="1" x14ac:dyDescent="0.25">
      <c r="A12" s="52">
        <v>2</v>
      </c>
      <c r="B12" s="10" t="s">
        <v>146</v>
      </c>
      <c r="C12" s="11" t="s">
        <v>147</v>
      </c>
      <c r="D12" s="53" t="s">
        <v>113</v>
      </c>
      <c r="E12" s="12">
        <v>35092</v>
      </c>
      <c r="F12" s="13" t="s">
        <v>114</v>
      </c>
      <c r="G12" s="14" t="s">
        <v>148</v>
      </c>
      <c r="H12" s="15">
        <v>62</v>
      </c>
      <c r="I12" s="15">
        <v>45</v>
      </c>
      <c r="J12" s="15">
        <v>48</v>
      </c>
      <c r="K12" s="15">
        <v>56</v>
      </c>
      <c r="L12" s="16">
        <f t="shared" si="0"/>
        <v>211</v>
      </c>
      <c r="M12" s="54" t="str">
        <f>VLOOKUP(N12,'Convert table'!$A$1:$B$15,2,0)</f>
        <v>Trung cấp</v>
      </c>
      <c r="N12" s="17" t="str">
        <f t="shared" si="1"/>
        <v>B1.3</v>
      </c>
      <c r="O12" s="55" t="str">
        <f>VLOOKUP(N12,'Convert table'!$A$1:$C$15,3,0)</f>
        <v>VNU-ETP 7</v>
      </c>
    </row>
    <row r="13" spans="1:15" ht="15.75" customHeight="1" x14ac:dyDescent="0.25">
      <c r="A13" s="52">
        <v>3</v>
      </c>
      <c r="B13" s="10" t="s">
        <v>150</v>
      </c>
      <c r="C13" s="11" t="s">
        <v>149</v>
      </c>
      <c r="D13" s="53" t="s">
        <v>113</v>
      </c>
      <c r="E13" s="12">
        <v>35087</v>
      </c>
      <c r="F13" s="13" t="s">
        <v>123</v>
      </c>
      <c r="G13" s="14" t="s">
        <v>151</v>
      </c>
      <c r="H13" s="15">
        <v>43</v>
      </c>
      <c r="I13" s="15">
        <v>59</v>
      </c>
      <c r="J13" s="15">
        <v>49</v>
      </c>
      <c r="K13" s="15">
        <v>63</v>
      </c>
      <c r="L13" s="16">
        <f t="shared" si="0"/>
        <v>214</v>
      </c>
      <c r="M13" s="54" t="str">
        <f>VLOOKUP(N13,'Convert table'!$A$1:$B$15,2,0)</f>
        <v>Trung cấp</v>
      </c>
      <c r="N13" s="17" t="str">
        <f t="shared" si="1"/>
        <v>B1.3</v>
      </c>
      <c r="O13" s="55" t="str">
        <f>VLOOKUP(N13,'Convert table'!$A$1:$C$15,3,0)</f>
        <v>VNU-ETP 7</v>
      </c>
    </row>
    <row r="14" spans="1:15" ht="15.75" customHeight="1" x14ac:dyDescent="0.25">
      <c r="A14" s="52">
        <v>4</v>
      </c>
      <c r="B14" s="10" t="s">
        <v>152</v>
      </c>
      <c r="C14" s="11" t="s">
        <v>149</v>
      </c>
      <c r="D14" s="53" t="s">
        <v>113</v>
      </c>
      <c r="E14" s="12">
        <v>33656</v>
      </c>
      <c r="F14" s="13" t="s">
        <v>118</v>
      </c>
      <c r="G14" s="14" t="s">
        <v>153</v>
      </c>
      <c r="H14" s="15">
        <v>39</v>
      </c>
      <c r="I14" s="15">
        <v>44</v>
      </c>
      <c r="J14" s="15">
        <v>36</v>
      </c>
      <c r="K14" s="15">
        <v>53</v>
      </c>
      <c r="L14" s="16">
        <f t="shared" si="0"/>
        <v>172</v>
      </c>
      <c r="M14" s="54" t="str">
        <f>VLOOKUP(N14,'Convert table'!$A$1:$B$15,2,0)</f>
        <v>Sơ trung cấp</v>
      </c>
      <c r="N14" s="17" t="str">
        <f t="shared" si="1"/>
        <v>B1.1</v>
      </c>
      <c r="O14" s="55" t="str">
        <f>VLOOKUP(N14,'Convert table'!$A$1:$C$15,3,0)</f>
        <v>VNU-ETP 5</v>
      </c>
    </row>
    <row r="15" spans="1:15" ht="15.75" customHeight="1" x14ac:dyDescent="0.25">
      <c r="A15" s="52">
        <v>5</v>
      </c>
      <c r="B15" s="10" t="s">
        <v>154</v>
      </c>
      <c r="C15" s="11" t="s">
        <v>155</v>
      </c>
      <c r="D15" s="53" t="s">
        <v>113</v>
      </c>
      <c r="E15" s="12">
        <v>31913</v>
      </c>
      <c r="F15" s="13" t="s">
        <v>137</v>
      </c>
      <c r="G15" s="14" t="s">
        <v>156</v>
      </c>
      <c r="H15" s="15">
        <v>48</v>
      </c>
      <c r="I15" s="15">
        <v>57</v>
      </c>
      <c r="J15" s="15">
        <v>29</v>
      </c>
      <c r="K15" s="15">
        <v>41</v>
      </c>
      <c r="L15" s="16">
        <f t="shared" si="0"/>
        <v>175</v>
      </c>
      <c r="M15" s="54" t="str">
        <f>VLOOKUP(N15,'Convert table'!$A$1:$B$15,2,0)</f>
        <v>Sơ trung cấp</v>
      </c>
      <c r="N15" s="17" t="str">
        <f t="shared" si="1"/>
        <v>B1.1</v>
      </c>
      <c r="O15" s="55" t="str">
        <f>VLOOKUP(N15,'Convert table'!$A$1:$C$15,3,0)</f>
        <v>VNU-ETP 5</v>
      </c>
    </row>
    <row r="16" spans="1:15" ht="15.75" customHeight="1" x14ac:dyDescent="0.25">
      <c r="A16" s="52">
        <v>6</v>
      </c>
      <c r="B16" s="10" t="s">
        <v>158</v>
      </c>
      <c r="C16" s="11" t="s">
        <v>159</v>
      </c>
      <c r="D16" s="53" t="s">
        <v>113</v>
      </c>
      <c r="E16" s="12">
        <v>35242</v>
      </c>
      <c r="F16" s="13" t="s">
        <v>118</v>
      </c>
      <c r="G16" s="14" t="s">
        <v>160</v>
      </c>
      <c r="H16" s="15">
        <v>40</v>
      </c>
      <c r="I16" s="15">
        <v>39</v>
      </c>
      <c r="J16" s="15">
        <v>35</v>
      </c>
      <c r="K16" s="15">
        <v>33</v>
      </c>
      <c r="L16" s="16">
        <f t="shared" si="0"/>
        <v>147</v>
      </c>
      <c r="M16" s="54" t="str">
        <f>VLOOKUP(N16,'Convert table'!$A$1:$B$15,2,0)</f>
        <v>Sơ cấp</v>
      </c>
      <c r="N16" s="17" t="str">
        <f t="shared" si="1"/>
        <v>A2.2</v>
      </c>
      <c r="O16" s="55" t="str">
        <f>VLOOKUP(N16,'Convert table'!$A$1:$C$15,3,0)</f>
        <v>VNU-ETP 4</v>
      </c>
    </row>
    <row r="17" spans="1:15" ht="15.75" customHeight="1" x14ac:dyDescent="0.25">
      <c r="A17" s="52">
        <v>7</v>
      </c>
      <c r="B17" s="10" t="s">
        <v>161</v>
      </c>
      <c r="C17" s="11" t="s">
        <v>139</v>
      </c>
      <c r="D17" s="53" t="s">
        <v>112</v>
      </c>
      <c r="E17" s="12">
        <v>35399</v>
      </c>
      <c r="F17" s="13" t="s">
        <v>162</v>
      </c>
      <c r="G17" s="14" t="s">
        <v>163</v>
      </c>
      <c r="H17" s="15">
        <v>56</v>
      </c>
      <c r="I17" s="15">
        <v>50</v>
      </c>
      <c r="J17" s="15">
        <v>48</v>
      </c>
      <c r="K17" s="15">
        <v>58</v>
      </c>
      <c r="L17" s="16">
        <f t="shared" ref="L17:L18" si="2">H17+I17+J17+K17</f>
        <v>212</v>
      </c>
      <c r="M17" s="54" t="str">
        <f>VLOOKUP(N17,'Convert table'!$A$1:$B$15,2,0)</f>
        <v>Trung cấp</v>
      </c>
      <c r="N17" s="17" t="str">
        <f t="shared" ref="N17:N18" si="3">IF(L17&gt;=376,"C2.2",IF(L17&gt;=351,"C2.1",IF(L17&gt;=326,"C1.2",IF(L17&gt;=301,"C1.1",IF(L17&gt;=276,"B2.2",IF(L17&gt;=251,"B2.1",IF(L17&gt;=226,"B1.4",IF(L17&gt;=201,"B1.3",IF(L17&gt;=176,"B1.2",IF(L17&gt;=151,"B1.1",IF(L17&gt;=126,"A2.2",IF(L17&gt;=101,"A2.1",IF(L17&gt;=76,"A1.2","A1.1")))))))))))))</f>
        <v>B1.3</v>
      </c>
      <c r="O17" s="55" t="str">
        <f>VLOOKUP(N17,'Convert table'!$A$1:$C$15,3,0)</f>
        <v>VNU-ETP 7</v>
      </c>
    </row>
    <row r="18" spans="1:15" ht="15.75" customHeight="1" x14ac:dyDescent="0.25">
      <c r="A18" s="52">
        <v>8</v>
      </c>
      <c r="B18" s="10" t="s">
        <v>164</v>
      </c>
      <c r="C18" s="11" t="s">
        <v>121</v>
      </c>
      <c r="D18" s="53" t="s">
        <v>112</v>
      </c>
      <c r="E18" s="12">
        <v>35345</v>
      </c>
      <c r="F18" s="13" t="s">
        <v>138</v>
      </c>
      <c r="G18" s="14" t="s">
        <v>165</v>
      </c>
      <c r="H18" s="15">
        <v>36</v>
      </c>
      <c r="I18" s="15">
        <v>47</v>
      </c>
      <c r="J18" s="15">
        <v>41</v>
      </c>
      <c r="K18" s="15">
        <v>29</v>
      </c>
      <c r="L18" s="16">
        <f t="shared" si="2"/>
        <v>153</v>
      </c>
      <c r="M18" s="54" t="str">
        <f>VLOOKUP(N18,'Convert table'!$A$1:$B$15,2,0)</f>
        <v>Sơ trung cấp</v>
      </c>
      <c r="N18" s="17" t="str">
        <f t="shared" si="3"/>
        <v>B1.1</v>
      </c>
      <c r="O18" s="55" t="str">
        <f>VLOOKUP(N18,'Convert table'!$A$1:$C$15,3,0)</f>
        <v>VNU-ETP 5</v>
      </c>
    </row>
    <row r="19" spans="1:15" ht="15.75" customHeight="1" x14ac:dyDescent="0.25">
      <c r="A19" s="52">
        <v>9</v>
      </c>
      <c r="B19" s="10" t="s">
        <v>166</v>
      </c>
      <c r="C19" s="11" t="s">
        <v>140</v>
      </c>
      <c r="D19" s="53" t="s">
        <v>112</v>
      </c>
      <c r="E19" s="12">
        <v>35219</v>
      </c>
      <c r="F19" s="13" t="s">
        <v>143</v>
      </c>
      <c r="G19" s="14" t="s">
        <v>167</v>
      </c>
      <c r="H19" s="15">
        <v>45</v>
      </c>
      <c r="I19" s="15">
        <v>31</v>
      </c>
      <c r="J19" s="15">
        <v>25</v>
      </c>
      <c r="K19" s="15">
        <v>36</v>
      </c>
      <c r="L19" s="16">
        <f t="shared" ref="L19:L20" si="4">H19+I19+J19+K19</f>
        <v>137</v>
      </c>
      <c r="M19" s="54" t="str">
        <f>VLOOKUP(N19,'Convert table'!$A$1:$B$15,2,0)</f>
        <v>Sơ cấp</v>
      </c>
      <c r="N19" s="17" t="str">
        <f t="shared" ref="N19:N20" si="5">IF(L19&gt;=376,"C2.2",IF(L19&gt;=351,"C2.1",IF(L19&gt;=326,"C1.2",IF(L19&gt;=301,"C1.1",IF(L19&gt;=276,"B2.2",IF(L19&gt;=251,"B2.1",IF(L19&gt;=226,"B1.4",IF(L19&gt;=201,"B1.3",IF(L19&gt;=176,"B1.2",IF(L19&gt;=151,"B1.1",IF(L19&gt;=126,"A2.2",IF(L19&gt;=101,"A2.1",IF(L19&gt;=76,"A1.2","A1.1")))))))))))))</f>
        <v>A2.2</v>
      </c>
      <c r="O19" s="55" t="str">
        <f>VLOOKUP(N19,'Convert table'!$A$1:$C$15,3,0)</f>
        <v>VNU-ETP 4</v>
      </c>
    </row>
    <row r="20" spans="1:15" ht="15.75" customHeight="1" x14ac:dyDescent="0.25">
      <c r="A20" s="52">
        <v>10</v>
      </c>
      <c r="B20" s="10" t="s">
        <v>168</v>
      </c>
      <c r="C20" s="11" t="s">
        <v>141</v>
      </c>
      <c r="D20" s="53" t="s">
        <v>112</v>
      </c>
      <c r="E20" s="12">
        <v>34725</v>
      </c>
      <c r="F20" s="13" t="s">
        <v>157</v>
      </c>
      <c r="G20" s="14" t="s">
        <v>169</v>
      </c>
      <c r="H20" s="15">
        <v>34</v>
      </c>
      <c r="I20" s="15">
        <v>50</v>
      </c>
      <c r="J20" s="15">
        <v>52</v>
      </c>
      <c r="K20" s="15">
        <v>43</v>
      </c>
      <c r="L20" s="16">
        <f t="shared" si="4"/>
        <v>179</v>
      </c>
      <c r="M20" s="54" t="str">
        <f>VLOOKUP(N20,'Convert table'!$A$1:$B$15,2,0)</f>
        <v>Sơ trung cấp</v>
      </c>
      <c r="N20" s="17" t="str">
        <f t="shared" si="5"/>
        <v>B1.2</v>
      </c>
      <c r="O20" s="55" t="str">
        <f>VLOOKUP(N20,'Convert table'!$A$1:$C$15,3,0)</f>
        <v>VNU-ETP 6</v>
      </c>
    </row>
    <row r="21" spans="1:15" ht="15.75" customHeight="1" x14ac:dyDescent="0.25">
      <c r="A21" s="52">
        <v>11</v>
      </c>
      <c r="B21" s="10" t="s">
        <v>170</v>
      </c>
      <c r="C21" s="11" t="s">
        <v>171</v>
      </c>
      <c r="D21" s="53" t="s">
        <v>112</v>
      </c>
      <c r="E21" s="12">
        <v>34873</v>
      </c>
      <c r="F21" s="13" t="s">
        <v>115</v>
      </c>
      <c r="G21" s="14" t="s">
        <v>172</v>
      </c>
      <c r="H21" s="15">
        <v>40</v>
      </c>
      <c r="I21" s="15">
        <v>33</v>
      </c>
      <c r="J21" s="15">
        <v>32</v>
      </c>
      <c r="K21" s="15">
        <v>28</v>
      </c>
      <c r="L21" s="16">
        <f t="shared" ref="L21:L24" si="6">H21+I21+J21+K21</f>
        <v>133</v>
      </c>
      <c r="M21" s="54" t="str">
        <f>VLOOKUP(N21,'Convert table'!$A$1:$B$15,2,0)</f>
        <v>Sơ cấp</v>
      </c>
      <c r="N21" s="17" t="str">
        <f t="shared" ref="N21:N24" si="7">IF(L21&gt;=376,"C2.2",IF(L21&gt;=351,"C2.1",IF(L21&gt;=326,"C1.2",IF(L21&gt;=301,"C1.1",IF(L21&gt;=276,"B2.2",IF(L21&gt;=251,"B2.1",IF(L21&gt;=226,"B1.4",IF(L21&gt;=201,"B1.3",IF(L21&gt;=176,"B1.2",IF(L21&gt;=151,"B1.1",IF(L21&gt;=126,"A2.2",IF(L21&gt;=101,"A2.1",IF(L21&gt;=76,"A1.2","A1.1")))))))))))))</f>
        <v>A2.2</v>
      </c>
      <c r="O21" s="55" t="str">
        <f>VLOOKUP(N21,'Convert table'!$A$1:$C$15,3,0)</f>
        <v>VNU-ETP 4</v>
      </c>
    </row>
    <row r="22" spans="1:15" ht="15.75" customHeight="1" x14ac:dyDescent="0.25">
      <c r="A22" s="52">
        <v>12</v>
      </c>
      <c r="B22" s="10" t="s">
        <v>173</v>
      </c>
      <c r="C22" s="11" t="s">
        <v>136</v>
      </c>
      <c r="D22" s="53" t="s">
        <v>112</v>
      </c>
      <c r="E22" s="12">
        <v>34801</v>
      </c>
      <c r="F22" s="13" t="s">
        <v>117</v>
      </c>
      <c r="G22" s="14" t="s">
        <v>174</v>
      </c>
      <c r="H22" s="15">
        <v>30</v>
      </c>
      <c r="I22" s="15">
        <v>51</v>
      </c>
      <c r="J22" s="15">
        <v>47</v>
      </c>
      <c r="K22" s="15">
        <v>41</v>
      </c>
      <c r="L22" s="16">
        <f t="shared" si="6"/>
        <v>169</v>
      </c>
      <c r="M22" s="54" t="str">
        <f>VLOOKUP(N22,'Convert table'!$A$1:$B$15,2,0)</f>
        <v>Sơ trung cấp</v>
      </c>
      <c r="N22" s="17" t="str">
        <f t="shared" si="7"/>
        <v>B1.1</v>
      </c>
      <c r="O22" s="55" t="str">
        <f>VLOOKUP(N22,'Convert table'!$A$1:$C$15,3,0)</f>
        <v>VNU-ETP 5</v>
      </c>
    </row>
    <row r="23" spans="1:15" ht="15.75" customHeight="1" x14ac:dyDescent="0.25">
      <c r="A23" s="52">
        <v>13</v>
      </c>
      <c r="B23" s="10" t="s">
        <v>175</v>
      </c>
      <c r="C23" s="11" t="s">
        <v>142</v>
      </c>
      <c r="D23" s="53" t="s">
        <v>113</v>
      </c>
      <c r="E23" s="12">
        <v>35351</v>
      </c>
      <c r="F23" s="13" t="s">
        <v>116</v>
      </c>
      <c r="G23" s="14" t="s">
        <v>176</v>
      </c>
      <c r="H23" s="15">
        <v>57</v>
      </c>
      <c r="I23" s="15">
        <v>58</v>
      </c>
      <c r="J23" s="15">
        <v>43</v>
      </c>
      <c r="K23" s="15">
        <v>33</v>
      </c>
      <c r="L23" s="16">
        <f t="shared" si="6"/>
        <v>191</v>
      </c>
      <c r="M23" s="54" t="str">
        <f>VLOOKUP(N23,'Convert table'!$A$1:$B$15,2,0)</f>
        <v>Sơ trung cấp</v>
      </c>
      <c r="N23" s="17" t="str">
        <f t="shared" si="7"/>
        <v>B1.2</v>
      </c>
      <c r="O23" s="55" t="str">
        <f>VLOOKUP(N23,'Convert table'!$A$1:$C$15,3,0)</f>
        <v>VNU-ETP 6</v>
      </c>
    </row>
    <row r="24" spans="1:15" ht="15.75" customHeight="1" x14ac:dyDescent="0.25">
      <c r="A24" s="52">
        <v>14</v>
      </c>
      <c r="B24" s="10" t="s">
        <v>178</v>
      </c>
      <c r="C24" s="11" t="s">
        <v>177</v>
      </c>
      <c r="D24" s="53" t="s">
        <v>112</v>
      </c>
      <c r="E24" s="12">
        <v>34714</v>
      </c>
      <c r="F24" s="13" t="s">
        <v>119</v>
      </c>
      <c r="G24" s="14" t="s">
        <v>179</v>
      </c>
      <c r="H24" s="15">
        <v>50</v>
      </c>
      <c r="I24" s="15">
        <v>33</v>
      </c>
      <c r="J24" s="15">
        <v>44</v>
      </c>
      <c r="K24" s="15">
        <v>41</v>
      </c>
      <c r="L24" s="16">
        <f t="shared" si="6"/>
        <v>168</v>
      </c>
      <c r="M24" s="54" t="str">
        <f>VLOOKUP(N24,'Convert table'!$A$1:$B$15,2,0)</f>
        <v>Sơ trung cấp</v>
      </c>
      <c r="N24" s="17" t="str">
        <f t="shared" si="7"/>
        <v>B1.1</v>
      </c>
      <c r="O24" s="55" t="str">
        <f>VLOOKUP(N24,'Convert table'!$A$1:$C$15,3,0)</f>
        <v>VNU-ETP 5</v>
      </c>
    </row>
    <row r="25" spans="1:15" ht="15.75" customHeight="1" x14ac:dyDescent="0.25">
      <c r="K25" s="28" t="s">
        <v>124</v>
      </c>
      <c r="O25" s="56"/>
    </row>
    <row r="26" spans="1:15" ht="15.75" customHeight="1" thickBot="1" x14ac:dyDescent="0.3">
      <c r="B26" s="57"/>
      <c r="C26" s="28"/>
      <c r="D26" s="28"/>
      <c r="E26" s="28"/>
      <c r="F26" s="28"/>
      <c r="G26" s="57"/>
      <c r="H26" s="57"/>
      <c r="I26" s="57"/>
      <c r="J26" s="58"/>
      <c r="K26" s="57"/>
      <c r="L26" s="20" t="s">
        <v>181</v>
      </c>
      <c r="M26" s="20"/>
      <c r="N26" s="20"/>
      <c r="O26" s="20"/>
    </row>
    <row r="27" spans="1:15" ht="15.75" customHeight="1" x14ac:dyDescent="0.25">
      <c r="B27" s="59" t="s">
        <v>89</v>
      </c>
      <c r="C27" s="60" t="s">
        <v>109</v>
      </c>
      <c r="D27" s="61"/>
      <c r="E27" s="62">
        <f>COUNTIF($N$11:$N$24,"A1.1")</f>
        <v>0</v>
      </c>
      <c r="F27" s="63"/>
      <c r="G27" s="64" t="s">
        <v>105</v>
      </c>
      <c r="H27" s="62">
        <f>COUNTIF($N$11:$N$24,"B1.1")</f>
        <v>5</v>
      </c>
      <c r="I27" s="65" t="s">
        <v>99</v>
      </c>
      <c r="J27" s="66"/>
      <c r="K27" s="62">
        <f>COUNTIF($N$11:$N$24,"C1.1")</f>
        <v>0</v>
      </c>
      <c r="L27" s="67" t="s">
        <v>184</v>
      </c>
      <c r="M27" s="68"/>
      <c r="N27" s="68"/>
      <c r="O27" s="68"/>
    </row>
    <row r="28" spans="1:15" ht="15.75" customHeight="1" x14ac:dyDescent="0.25">
      <c r="B28" s="69"/>
      <c r="C28" s="70" t="s">
        <v>108</v>
      </c>
      <c r="D28" s="71"/>
      <c r="E28" s="72">
        <f>COUNTIF($N$11:$N$24,"A1.2")</f>
        <v>0</v>
      </c>
      <c r="F28" s="73"/>
      <c r="G28" s="74" t="s">
        <v>104</v>
      </c>
      <c r="H28" s="72">
        <f>COUNTIF($N$11:$N$24,"B1.2")</f>
        <v>2</v>
      </c>
      <c r="I28" s="75" t="s">
        <v>98</v>
      </c>
      <c r="J28" s="43"/>
      <c r="K28" s="72">
        <f>COUNTIF($N$11:$N$24,"C1.2")</f>
        <v>0</v>
      </c>
      <c r="L28" s="67" t="s">
        <v>185</v>
      </c>
      <c r="M28" s="29"/>
      <c r="N28" s="29"/>
      <c r="O28" s="29"/>
    </row>
    <row r="29" spans="1:15" ht="15.75" customHeight="1" x14ac:dyDescent="0.25">
      <c r="B29" s="69"/>
      <c r="C29" s="76" t="s">
        <v>107</v>
      </c>
      <c r="D29" s="77"/>
      <c r="E29" s="72">
        <f>COUNTIF($N$11:$N$24,"A2.1")</f>
        <v>0</v>
      </c>
      <c r="F29" s="78"/>
      <c r="G29" s="79" t="s">
        <v>103</v>
      </c>
      <c r="H29" s="72">
        <f>COUNTIF($N$11:$N$24,"B1.3")</f>
        <v>3</v>
      </c>
      <c r="I29" s="75" t="s">
        <v>110</v>
      </c>
      <c r="J29" s="43"/>
      <c r="K29" s="80">
        <f>COUNTIF($N$11:$N$24,"C2.1")</f>
        <v>0</v>
      </c>
      <c r="L29" s="28"/>
    </row>
    <row r="30" spans="1:15" ht="15.75" customHeight="1" x14ac:dyDescent="0.25">
      <c r="B30" s="69"/>
      <c r="C30" s="70" t="s">
        <v>106</v>
      </c>
      <c r="D30" s="71"/>
      <c r="E30" s="72">
        <f>COUNTIF($N$11:$N$24,"A2.2")</f>
        <v>4</v>
      </c>
      <c r="F30" s="73"/>
      <c r="G30" s="74" t="s">
        <v>102</v>
      </c>
      <c r="H30" s="72">
        <f>COUNTIF($N$11:$N$24,"B1.4")</f>
        <v>0</v>
      </c>
      <c r="I30" s="75" t="s">
        <v>111</v>
      </c>
      <c r="J30" s="43"/>
      <c r="K30" s="72">
        <f>COUNTIF($N$11:$N$24,"C2.2")</f>
        <v>0</v>
      </c>
      <c r="L30" s="28"/>
    </row>
    <row r="31" spans="1:15" ht="15.75" customHeight="1" x14ac:dyDescent="0.25">
      <c r="B31" s="69"/>
      <c r="C31" s="81"/>
      <c r="D31" s="82"/>
      <c r="E31" s="72"/>
      <c r="F31" s="73"/>
      <c r="G31" s="74" t="s">
        <v>101</v>
      </c>
      <c r="H31" s="72">
        <f>COUNTIF($N$11:$N$24,"B2.1")</f>
        <v>0</v>
      </c>
      <c r="I31" s="83"/>
      <c r="J31" s="84"/>
      <c r="K31" s="85"/>
      <c r="L31" s="28"/>
    </row>
    <row r="32" spans="1:15" ht="15.75" customHeight="1" thickBot="1" x14ac:dyDescent="0.3">
      <c r="B32" s="86"/>
      <c r="C32" s="87"/>
      <c r="D32" s="88"/>
      <c r="E32" s="89"/>
      <c r="F32" s="90"/>
      <c r="G32" s="91" t="s">
        <v>100</v>
      </c>
      <c r="H32" s="89">
        <f>COUNTIF($N$11:$N$24,"B2.2")</f>
        <v>0</v>
      </c>
      <c r="I32" s="92"/>
      <c r="J32" s="93"/>
      <c r="K32" s="94"/>
      <c r="L32" s="67" t="s">
        <v>186</v>
      </c>
      <c r="M32" s="29"/>
      <c r="N32" s="29"/>
      <c r="O32" s="29"/>
    </row>
    <row r="33" spans="15:15" ht="15" customHeight="1" x14ac:dyDescent="0.25">
      <c r="O33" s="56"/>
    </row>
    <row r="34" spans="15:15" ht="20.25" customHeight="1" x14ac:dyDescent="0.25">
      <c r="O34" s="56"/>
    </row>
    <row r="35" spans="15:15" ht="20.25" customHeight="1" x14ac:dyDescent="0.25">
      <c r="O35" s="56"/>
    </row>
    <row r="36" spans="15:15" ht="20.25" customHeight="1" x14ac:dyDescent="0.25">
      <c r="O36" s="56"/>
    </row>
    <row r="37" spans="15:15" ht="20.25" customHeight="1" x14ac:dyDescent="0.25">
      <c r="O37" s="56"/>
    </row>
    <row r="38" spans="15:15" ht="20.25" customHeight="1" x14ac:dyDescent="0.25">
      <c r="O38" s="56"/>
    </row>
    <row r="39" spans="15:15" ht="20.25" customHeight="1" x14ac:dyDescent="0.25">
      <c r="O39" s="56"/>
    </row>
    <row r="40" spans="15:15" ht="20.25" customHeight="1" x14ac:dyDescent="0.25">
      <c r="O40" s="56"/>
    </row>
    <row r="41" spans="15:15" ht="20.25" customHeight="1" x14ac:dyDescent="0.25">
      <c r="O41" s="56"/>
    </row>
    <row r="42" spans="15:15" ht="20.25" customHeight="1" x14ac:dyDescent="0.25">
      <c r="O42" s="56"/>
    </row>
    <row r="43" spans="15:15" ht="20.25" customHeight="1" x14ac:dyDescent="0.25">
      <c r="O43" s="56"/>
    </row>
    <row r="44" spans="15:15" ht="20.25" customHeight="1" x14ac:dyDescent="0.25">
      <c r="O44" s="56"/>
    </row>
    <row r="45" spans="15:15" ht="20.25" customHeight="1" x14ac:dyDescent="0.25">
      <c r="O45" s="56"/>
    </row>
    <row r="46" spans="15:15" ht="20.25" customHeight="1" x14ac:dyDescent="0.25">
      <c r="O46" s="56"/>
    </row>
    <row r="47" spans="15:15" ht="20.25" customHeight="1" x14ac:dyDescent="0.25">
      <c r="O47" s="56"/>
    </row>
    <row r="48" spans="15:15" ht="20.25" customHeight="1" x14ac:dyDescent="0.25">
      <c r="O48" s="56"/>
    </row>
    <row r="49" spans="15:15" ht="20.25" customHeight="1" x14ac:dyDescent="0.25">
      <c r="O49" s="56"/>
    </row>
    <row r="50" spans="15:15" ht="20.25" customHeight="1" x14ac:dyDescent="0.25">
      <c r="O50" s="56"/>
    </row>
    <row r="51" spans="15:15" ht="20.25" customHeight="1" x14ac:dyDescent="0.25">
      <c r="O51" s="56"/>
    </row>
    <row r="52" spans="15:15" ht="20.25" customHeight="1" x14ac:dyDescent="0.25">
      <c r="O52" s="56"/>
    </row>
    <row r="53" spans="15:15" ht="20.25" customHeight="1" x14ac:dyDescent="0.25">
      <c r="O53" s="56"/>
    </row>
    <row r="54" spans="15:15" ht="20.25" customHeight="1" x14ac:dyDescent="0.25">
      <c r="O54" s="56"/>
    </row>
    <row r="55" spans="15:15" ht="20.25" customHeight="1" x14ac:dyDescent="0.25">
      <c r="O55" s="56"/>
    </row>
    <row r="56" spans="15:15" ht="20.25" customHeight="1" x14ac:dyDescent="0.25">
      <c r="O56" s="56"/>
    </row>
    <row r="57" spans="15:15" ht="20.25" customHeight="1" x14ac:dyDescent="0.25">
      <c r="O57" s="56"/>
    </row>
    <row r="58" spans="15:15" ht="20.25" customHeight="1" x14ac:dyDescent="0.25">
      <c r="O58" s="56"/>
    </row>
    <row r="59" spans="15:15" ht="20.25" customHeight="1" x14ac:dyDescent="0.25">
      <c r="O59" s="56"/>
    </row>
    <row r="60" spans="15:15" ht="20.25" customHeight="1" x14ac:dyDescent="0.25">
      <c r="O60" s="56"/>
    </row>
    <row r="61" spans="15:15" ht="20.25" customHeight="1" x14ac:dyDescent="0.25">
      <c r="O61" s="56"/>
    </row>
    <row r="62" spans="15:15" ht="20.25" customHeight="1" x14ac:dyDescent="0.25">
      <c r="O62" s="56"/>
    </row>
    <row r="63" spans="15:15" ht="20.25" customHeight="1" x14ac:dyDescent="0.25">
      <c r="O63" s="56"/>
    </row>
    <row r="64" spans="15:15" ht="20.25" customHeight="1" x14ac:dyDescent="0.25">
      <c r="O64" s="56"/>
    </row>
    <row r="65" spans="15:15" ht="20.25" customHeight="1" x14ac:dyDescent="0.25">
      <c r="O65" s="56"/>
    </row>
    <row r="66" spans="15:15" ht="20.25" customHeight="1" x14ac:dyDescent="0.25">
      <c r="O66" s="56"/>
    </row>
    <row r="67" spans="15:15" ht="20.25" customHeight="1" x14ac:dyDescent="0.25">
      <c r="O67" s="56"/>
    </row>
    <row r="68" spans="15:15" ht="20.25" customHeight="1" x14ac:dyDescent="0.25">
      <c r="O68" s="56"/>
    </row>
    <row r="69" spans="15:15" ht="20.25" customHeight="1" x14ac:dyDescent="0.25">
      <c r="O69" s="56"/>
    </row>
    <row r="70" spans="15:15" ht="20.25" customHeight="1" x14ac:dyDescent="0.25">
      <c r="O70" s="56"/>
    </row>
    <row r="71" spans="15:15" ht="20.25" customHeight="1" x14ac:dyDescent="0.25">
      <c r="O71" s="56"/>
    </row>
    <row r="72" spans="15:15" ht="20.25" customHeight="1" x14ac:dyDescent="0.25">
      <c r="O72" s="56"/>
    </row>
    <row r="73" spans="15:15" ht="20.25" customHeight="1" x14ac:dyDescent="0.25">
      <c r="O73" s="56"/>
    </row>
    <row r="74" spans="15:15" ht="20.25" customHeight="1" x14ac:dyDescent="0.25">
      <c r="O74" s="56"/>
    </row>
    <row r="75" spans="15:15" ht="20.25" customHeight="1" x14ac:dyDescent="0.25">
      <c r="O75" s="56"/>
    </row>
    <row r="76" spans="15:15" ht="20.25" customHeight="1" x14ac:dyDescent="0.25">
      <c r="O76" s="56"/>
    </row>
    <row r="77" spans="15:15" ht="20.25" customHeight="1" x14ac:dyDescent="0.25">
      <c r="O77" s="56"/>
    </row>
    <row r="78" spans="15:15" ht="20.25" customHeight="1" x14ac:dyDescent="0.25">
      <c r="O78" s="56"/>
    </row>
    <row r="79" spans="15:15" ht="20.25" customHeight="1" x14ac:dyDescent="0.25">
      <c r="O79" s="56"/>
    </row>
    <row r="80" spans="15:15" ht="20.25" customHeight="1" x14ac:dyDescent="0.25">
      <c r="O80" s="56"/>
    </row>
    <row r="81" spans="15:15" ht="20.25" customHeight="1" x14ac:dyDescent="0.25">
      <c r="O81" s="56"/>
    </row>
    <row r="82" spans="15:15" ht="20.25" customHeight="1" x14ac:dyDescent="0.25">
      <c r="O82" s="56"/>
    </row>
    <row r="83" spans="15:15" ht="20.25" customHeight="1" x14ac:dyDescent="0.25">
      <c r="O83" s="56"/>
    </row>
    <row r="84" spans="15:15" ht="20.25" customHeight="1" x14ac:dyDescent="0.25">
      <c r="O84" s="56"/>
    </row>
    <row r="85" spans="15:15" ht="20.25" customHeight="1" x14ac:dyDescent="0.25">
      <c r="O85" s="56"/>
    </row>
    <row r="86" spans="15:15" ht="20.25" customHeight="1" x14ac:dyDescent="0.25">
      <c r="O86" s="56"/>
    </row>
    <row r="87" spans="15:15" ht="20.25" customHeight="1" x14ac:dyDescent="0.25">
      <c r="O87" s="56"/>
    </row>
    <row r="88" spans="15:15" ht="20.25" customHeight="1" x14ac:dyDescent="0.25">
      <c r="O88" s="56"/>
    </row>
    <row r="89" spans="15:15" ht="20.25" customHeight="1" x14ac:dyDescent="0.25">
      <c r="O89" s="56"/>
    </row>
    <row r="90" spans="15:15" ht="20.25" customHeight="1" x14ac:dyDescent="0.25">
      <c r="O90" s="56"/>
    </row>
    <row r="91" spans="15:15" ht="20.25" customHeight="1" x14ac:dyDescent="0.25">
      <c r="O91" s="56"/>
    </row>
    <row r="92" spans="15:15" ht="20.25" customHeight="1" x14ac:dyDescent="0.25">
      <c r="O92" s="56"/>
    </row>
    <row r="93" spans="15:15" ht="20.25" customHeight="1" x14ac:dyDescent="0.25">
      <c r="O93" s="56"/>
    </row>
    <row r="94" spans="15:15" ht="20.25" customHeight="1" x14ac:dyDescent="0.25">
      <c r="O94" s="56"/>
    </row>
    <row r="95" spans="15:15" ht="20.25" customHeight="1" x14ac:dyDescent="0.25">
      <c r="O95" s="56"/>
    </row>
    <row r="96" spans="15:15" ht="20.25" customHeight="1" x14ac:dyDescent="0.25">
      <c r="O96" s="56"/>
    </row>
    <row r="97" spans="15:15" ht="20.25" customHeight="1" x14ac:dyDescent="0.25">
      <c r="O97" s="56"/>
    </row>
    <row r="98" spans="15:15" ht="20.25" customHeight="1" x14ac:dyDescent="0.25">
      <c r="O98" s="56"/>
    </row>
    <row r="99" spans="15:15" ht="20.25" customHeight="1" x14ac:dyDescent="0.25">
      <c r="O99" s="56"/>
    </row>
    <row r="100" spans="15:15" ht="20.25" customHeight="1" x14ac:dyDescent="0.25">
      <c r="O100" s="56"/>
    </row>
    <row r="101" spans="15:15" ht="20.25" customHeight="1" x14ac:dyDescent="0.25">
      <c r="O101" s="56"/>
    </row>
    <row r="102" spans="15:15" ht="20.25" customHeight="1" x14ac:dyDescent="0.25">
      <c r="O102" s="56"/>
    </row>
    <row r="103" spans="15:15" ht="20.25" customHeight="1" x14ac:dyDescent="0.25">
      <c r="O103" s="56"/>
    </row>
    <row r="104" spans="15:15" ht="20.25" customHeight="1" x14ac:dyDescent="0.25">
      <c r="O104" s="56"/>
    </row>
    <row r="105" spans="15:15" ht="20.25" customHeight="1" x14ac:dyDescent="0.25">
      <c r="O105" s="56"/>
    </row>
    <row r="106" spans="15:15" ht="20.25" customHeight="1" x14ac:dyDescent="0.25">
      <c r="O106" s="56"/>
    </row>
    <row r="107" spans="15:15" ht="20.25" customHeight="1" x14ac:dyDescent="0.25">
      <c r="O107" s="56"/>
    </row>
    <row r="108" spans="15:15" ht="20.25" customHeight="1" x14ac:dyDescent="0.25">
      <c r="O108" s="56"/>
    </row>
    <row r="109" spans="15:15" ht="20.25" customHeight="1" x14ac:dyDescent="0.25">
      <c r="O109" s="56"/>
    </row>
    <row r="110" spans="15:15" ht="20.25" customHeight="1" x14ac:dyDescent="0.25">
      <c r="O110" s="56"/>
    </row>
    <row r="111" spans="15:15" ht="20.25" customHeight="1" x14ac:dyDescent="0.25">
      <c r="O111" s="56"/>
    </row>
    <row r="112" spans="15:15" ht="20.25" customHeight="1" x14ac:dyDescent="0.25">
      <c r="O112" s="56"/>
    </row>
    <row r="113" spans="15:15" ht="20.25" customHeight="1" x14ac:dyDescent="0.25">
      <c r="O113" s="56"/>
    </row>
    <row r="114" spans="15:15" ht="20.25" customHeight="1" x14ac:dyDescent="0.25">
      <c r="O114" s="56"/>
    </row>
    <row r="115" spans="15:15" ht="20.25" customHeight="1" x14ac:dyDescent="0.25">
      <c r="O115" s="56"/>
    </row>
    <row r="116" spans="15:15" ht="20.25" customHeight="1" x14ac:dyDescent="0.25">
      <c r="O116" s="56"/>
    </row>
    <row r="117" spans="15:15" ht="20.25" customHeight="1" x14ac:dyDescent="0.25">
      <c r="O117" s="56"/>
    </row>
    <row r="118" spans="15:15" ht="20.25" customHeight="1" x14ac:dyDescent="0.25">
      <c r="O118" s="56"/>
    </row>
    <row r="119" spans="15:15" ht="20.25" customHeight="1" x14ac:dyDescent="0.25">
      <c r="O119" s="56"/>
    </row>
    <row r="120" spans="15:15" ht="20.25" customHeight="1" x14ac:dyDescent="0.25">
      <c r="O120" s="56"/>
    </row>
    <row r="121" spans="15:15" ht="20.25" customHeight="1" x14ac:dyDescent="0.25">
      <c r="O121" s="56"/>
    </row>
    <row r="122" spans="15:15" ht="20.25" customHeight="1" x14ac:dyDescent="0.25">
      <c r="O122" s="56"/>
    </row>
    <row r="123" spans="15:15" ht="20.25" customHeight="1" x14ac:dyDescent="0.25">
      <c r="O123" s="56"/>
    </row>
    <row r="124" spans="15:15" ht="20.25" customHeight="1" x14ac:dyDescent="0.25">
      <c r="O124" s="56"/>
    </row>
    <row r="125" spans="15:15" ht="20.25" customHeight="1" x14ac:dyDescent="0.25">
      <c r="O125" s="56"/>
    </row>
    <row r="126" spans="15:15" ht="20.25" customHeight="1" x14ac:dyDescent="0.25">
      <c r="O126" s="56"/>
    </row>
    <row r="127" spans="15:15" ht="20.25" customHeight="1" x14ac:dyDescent="0.25">
      <c r="O127" s="56"/>
    </row>
    <row r="128" spans="15:15" ht="20.25" customHeight="1" x14ac:dyDescent="0.25">
      <c r="O128" s="56"/>
    </row>
    <row r="129" spans="15:15" ht="20.25" customHeight="1" x14ac:dyDescent="0.25">
      <c r="O129" s="56"/>
    </row>
    <row r="130" spans="15:15" ht="20.25" customHeight="1" x14ac:dyDescent="0.25">
      <c r="O130" s="56"/>
    </row>
    <row r="131" spans="15:15" ht="20.25" customHeight="1" x14ac:dyDescent="0.25">
      <c r="O131" s="56"/>
    </row>
    <row r="132" spans="15:15" ht="20.25" customHeight="1" x14ac:dyDescent="0.25">
      <c r="O132" s="56"/>
    </row>
    <row r="133" spans="15:15" ht="20.25" customHeight="1" x14ac:dyDescent="0.25">
      <c r="O133" s="56"/>
    </row>
    <row r="134" spans="15:15" ht="20.25" customHeight="1" x14ac:dyDescent="0.25">
      <c r="O134" s="56"/>
    </row>
  </sheetData>
  <sortState ref="B11:O24">
    <sortCondition ref="C11:C24"/>
    <sortCondition ref="B11:B24"/>
  </sortState>
  <mergeCells count="31">
    <mergeCell ref="L9:L10"/>
    <mergeCell ref="D9:D10"/>
    <mergeCell ref="I29:J29"/>
    <mergeCell ref="I30:J30"/>
    <mergeCell ref="L28:O28"/>
    <mergeCell ref="L26:O26"/>
    <mergeCell ref="O9:O10"/>
    <mergeCell ref="M9:M10"/>
    <mergeCell ref="N9:N10"/>
    <mergeCell ref="F9:F10"/>
    <mergeCell ref="I31:J31"/>
    <mergeCell ref="E9:E10"/>
    <mergeCell ref="I27:J27"/>
    <mergeCell ref="I28:J28"/>
    <mergeCell ref="H9:K9"/>
    <mergeCell ref="I32:J32"/>
    <mergeCell ref="B27:B32"/>
    <mergeCell ref="L1:O1"/>
    <mergeCell ref="L2:O2"/>
    <mergeCell ref="A4:O4"/>
    <mergeCell ref="A6:O6"/>
    <mergeCell ref="A1:E1"/>
    <mergeCell ref="A2:E2"/>
    <mergeCell ref="A7:O7"/>
    <mergeCell ref="L27:O27"/>
    <mergeCell ref="L32:O32"/>
    <mergeCell ref="A9:A10"/>
    <mergeCell ref="B9:B10"/>
    <mergeCell ref="C9:C10"/>
    <mergeCell ref="G9:G10"/>
    <mergeCell ref="A5:O5"/>
  </mergeCells>
  <pageMargins left="0.2" right="0.4" top="0.4" bottom="0.3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7" workbookViewId="0">
      <selection activeCell="C5" sqref="C5"/>
    </sheetView>
  </sheetViews>
  <sheetFormatPr defaultColWidth="20.5703125" defaultRowHeight="24" customHeight="1" x14ac:dyDescent="0.25"/>
  <cols>
    <col min="1" max="1" width="11.7109375" style="7" customWidth="1"/>
    <col min="2" max="2" width="19.5703125" style="7" customWidth="1"/>
    <col min="3" max="3" width="17.28515625" style="7" customWidth="1"/>
    <col min="4" max="4" width="13.28515625" style="7" customWidth="1"/>
    <col min="5" max="5" width="10" style="7" customWidth="1"/>
    <col min="6" max="9" width="26.85546875" style="7" customWidth="1"/>
    <col min="10" max="16384" width="20.5703125" style="7"/>
  </cols>
  <sheetData>
    <row r="1" spans="1:9" ht="35.450000000000003" customHeight="1" x14ac:dyDescent="0.25">
      <c r="A1" s="8" t="s">
        <v>0</v>
      </c>
      <c r="B1" s="9" t="s">
        <v>31</v>
      </c>
      <c r="C1" s="8" t="s">
        <v>1</v>
      </c>
      <c r="D1" s="8" t="s">
        <v>2</v>
      </c>
      <c r="E1" s="8" t="s">
        <v>32</v>
      </c>
      <c r="F1" s="8" t="s">
        <v>40</v>
      </c>
      <c r="G1" s="8" t="s">
        <v>41</v>
      </c>
      <c r="H1" s="8" t="s">
        <v>42</v>
      </c>
      <c r="I1" s="8" t="s">
        <v>43</v>
      </c>
    </row>
    <row r="2" spans="1:9" ht="51" customHeight="1" x14ac:dyDescent="0.25">
      <c r="A2" s="1" t="s">
        <v>111</v>
      </c>
      <c r="B2" s="2" t="s">
        <v>90</v>
      </c>
      <c r="C2" s="3" t="s">
        <v>3</v>
      </c>
      <c r="D2" s="4" t="s">
        <v>4</v>
      </c>
      <c r="E2" s="21" t="s">
        <v>39</v>
      </c>
      <c r="F2" s="22" t="s">
        <v>44</v>
      </c>
      <c r="G2" s="22" t="s">
        <v>45</v>
      </c>
      <c r="H2" s="22" t="s">
        <v>46</v>
      </c>
      <c r="I2" s="22" t="s">
        <v>47</v>
      </c>
    </row>
    <row r="3" spans="1:9" ht="51" customHeight="1" x14ac:dyDescent="0.25">
      <c r="A3" s="1" t="s">
        <v>110</v>
      </c>
      <c r="B3" s="2" t="s">
        <v>90</v>
      </c>
      <c r="C3" s="3" t="s">
        <v>5</v>
      </c>
      <c r="D3" s="4" t="s">
        <v>6</v>
      </c>
      <c r="E3" s="21"/>
      <c r="F3" s="22"/>
      <c r="G3" s="22"/>
      <c r="H3" s="22"/>
      <c r="I3" s="22"/>
    </row>
    <row r="4" spans="1:9" ht="51" customHeight="1" x14ac:dyDescent="0.25">
      <c r="A4" s="4" t="s">
        <v>98</v>
      </c>
      <c r="B4" s="2" t="s">
        <v>91</v>
      </c>
      <c r="C4" s="4" t="s">
        <v>7</v>
      </c>
      <c r="D4" s="4" t="s">
        <v>8</v>
      </c>
      <c r="E4" s="21" t="s">
        <v>38</v>
      </c>
      <c r="F4" s="22" t="s">
        <v>48</v>
      </c>
      <c r="G4" s="22" t="s">
        <v>49</v>
      </c>
      <c r="H4" s="22" t="s">
        <v>50</v>
      </c>
      <c r="I4" s="22" t="s">
        <v>51</v>
      </c>
    </row>
    <row r="5" spans="1:9" ht="51" customHeight="1" x14ac:dyDescent="0.25">
      <c r="A5" s="4" t="s">
        <v>99</v>
      </c>
      <c r="B5" s="2" t="s">
        <v>91</v>
      </c>
      <c r="C5" s="4" t="s">
        <v>9</v>
      </c>
      <c r="D5" s="4" t="s">
        <v>10</v>
      </c>
      <c r="E5" s="21"/>
      <c r="F5" s="22"/>
      <c r="G5" s="22"/>
      <c r="H5" s="22"/>
      <c r="I5" s="22"/>
    </row>
    <row r="6" spans="1:9" ht="51" customHeight="1" x14ac:dyDescent="0.25">
      <c r="A6" s="4" t="s">
        <v>100</v>
      </c>
      <c r="B6" s="2" t="s">
        <v>92</v>
      </c>
      <c r="C6" s="4" t="s">
        <v>11</v>
      </c>
      <c r="D6" s="4" t="s">
        <v>12</v>
      </c>
      <c r="E6" s="21" t="s">
        <v>37</v>
      </c>
      <c r="F6" s="22" t="s">
        <v>52</v>
      </c>
      <c r="G6" s="22" t="s">
        <v>53</v>
      </c>
      <c r="H6" s="22" t="s">
        <v>54</v>
      </c>
      <c r="I6" s="22" t="s">
        <v>55</v>
      </c>
    </row>
    <row r="7" spans="1:9" ht="51" customHeight="1" x14ac:dyDescent="0.25">
      <c r="A7" s="5" t="s">
        <v>101</v>
      </c>
      <c r="B7" s="2" t="s">
        <v>92</v>
      </c>
      <c r="C7" s="5" t="s">
        <v>13</v>
      </c>
      <c r="D7" s="5" t="s">
        <v>14</v>
      </c>
      <c r="E7" s="21"/>
      <c r="F7" s="22"/>
      <c r="G7" s="22"/>
      <c r="H7" s="22"/>
      <c r="I7" s="22"/>
    </row>
    <row r="8" spans="1:9" ht="51" customHeight="1" x14ac:dyDescent="0.25">
      <c r="A8" s="5" t="s">
        <v>102</v>
      </c>
      <c r="B8" s="6" t="s">
        <v>93</v>
      </c>
      <c r="C8" s="5" t="s">
        <v>15</v>
      </c>
      <c r="D8" s="5" t="s">
        <v>16</v>
      </c>
      <c r="E8" s="21" t="s">
        <v>36</v>
      </c>
      <c r="F8" s="22" t="s">
        <v>56</v>
      </c>
      <c r="G8" s="22" t="s">
        <v>57</v>
      </c>
      <c r="H8" s="22" t="s">
        <v>58</v>
      </c>
      <c r="I8" s="22" t="s">
        <v>59</v>
      </c>
    </row>
    <row r="9" spans="1:9" ht="51" customHeight="1" x14ac:dyDescent="0.25">
      <c r="A9" s="5" t="s">
        <v>103</v>
      </c>
      <c r="B9" s="6" t="s">
        <v>93</v>
      </c>
      <c r="C9" s="5" t="s">
        <v>17</v>
      </c>
      <c r="D9" s="5" t="s">
        <v>18</v>
      </c>
      <c r="E9" s="21"/>
      <c r="F9" s="22"/>
      <c r="G9" s="22"/>
      <c r="H9" s="22"/>
      <c r="I9" s="22"/>
    </row>
    <row r="10" spans="1:9" ht="51" customHeight="1" x14ac:dyDescent="0.25">
      <c r="A10" s="4" t="s">
        <v>104</v>
      </c>
      <c r="B10" s="2" t="s">
        <v>94</v>
      </c>
      <c r="C10" s="4" t="s">
        <v>19</v>
      </c>
      <c r="D10" s="4" t="s">
        <v>20</v>
      </c>
      <c r="E10" s="21" t="s">
        <v>35</v>
      </c>
      <c r="F10" s="22" t="s">
        <v>60</v>
      </c>
      <c r="G10" s="22" t="s">
        <v>61</v>
      </c>
      <c r="H10" s="22" t="s">
        <v>62</v>
      </c>
      <c r="I10" s="22" t="s">
        <v>63</v>
      </c>
    </row>
    <row r="11" spans="1:9" ht="51" customHeight="1" x14ac:dyDescent="0.25">
      <c r="A11" s="4" t="s">
        <v>105</v>
      </c>
      <c r="B11" s="2" t="s">
        <v>94</v>
      </c>
      <c r="C11" s="4" t="s">
        <v>21</v>
      </c>
      <c r="D11" s="4" t="s">
        <v>22</v>
      </c>
      <c r="E11" s="21"/>
      <c r="F11" s="22"/>
      <c r="G11" s="22"/>
      <c r="H11" s="22"/>
      <c r="I11" s="22"/>
    </row>
    <row r="12" spans="1:9" ht="51" customHeight="1" x14ac:dyDescent="0.25">
      <c r="A12" s="4" t="s">
        <v>106</v>
      </c>
      <c r="B12" s="2" t="s">
        <v>95</v>
      </c>
      <c r="C12" s="4" t="s">
        <v>23</v>
      </c>
      <c r="D12" s="4" t="s">
        <v>24</v>
      </c>
      <c r="E12" s="21" t="s">
        <v>34</v>
      </c>
      <c r="F12" s="22" t="s">
        <v>71</v>
      </c>
      <c r="G12" s="22" t="s">
        <v>64</v>
      </c>
      <c r="H12" s="22" t="s">
        <v>65</v>
      </c>
      <c r="I12" s="22" t="s">
        <v>66</v>
      </c>
    </row>
    <row r="13" spans="1:9" ht="51" customHeight="1" x14ac:dyDescent="0.25">
      <c r="A13" s="4" t="s">
        <v>107</v>
      </c>
      <c r="B13" s="2" t="s">
        <v>95</v>
      </c>
      <c r="C13" s="4" t="s">
        <v>25</v>
      </c>
      <c r="D13" s="4" t="s">
        <v>26</v>
      </c>
      <c r="E13" s="21"/>
      <c r="F13" s="22"/>
      <c r="G13" s="22"/>
      <c r="H13" s="22"/>
      <c r="I13" s="22"/>
    </row>
    <row r="14" spans="1:9" ht="51" customHeight="1" x14ac:dyDescent="0.25">
      <c r="A14" s="4" t="s">
        <v>108</v>
      </c>
      <c r="B14" s="2" t="s">
        <v>96</v>
      </c>
      <c r="C14" s="4" t="s">
        <v>27</v>
      </c>
      <c r="D14" s="4" t="s">
        <v>28</v>
      </c>
      <c r="E14" s="21" t="s">
        <v>33</v>
      </c>
      <c r="F14" s="22" t="s">
        <v>67</v>
      </c>
      <c r="G14" s="22" t="s">
        <v>68</v>
      </c>
      <c r="H14" s="22" t="s">
        <v>69</v>
      </c>
      <c r="I14" s="22" t="s">
        <v>70</v>
      </c>
    </row>
    <row r="15" spans="1:9" ht="51" customHeight="1" x14ac:dyDescent="0.25">
      <c r="A15" s="4" t="s">
        <v>109</v>
      </c>
      <c r="B15" s="4" t="s">
        <v>96</v>
      </c>
      <c r="C15" s="4" t="s">
        <v>29</v>
      </c>
      <c r="D15" s="4" t="s">
        <v>30</v>
      </c>
      <c r="E15" s="21"/>
      <c r="F15" s="22"/>
      <c r="G15" s="22"/>
      <c r="H15" s="22"/>
      <c r="I15" s="22"/>
    </row>
  </sheetData>
  <mergeCells count="35">
    <mergeCell ref="F12:F13"/>
    <mergeCell ref="G12:G13"/>
    <mergeCell ref="H12:H13"/>
    <mergeCell ref="I12:I13"/>
    <mergeCell ref="F8:F9"/>
    <mergeCell ref="G8:G9"/>
    <mergeCell ref="H8:H9"/>
    <mergeCell ref="I8:I9"/>
    <mergeCell ref="F10:F11"/>
    <mergeCell ref="G10:G11"/>
    <mergeCell ref="H10:H11"/>
    <mergeCell ref="I10:I11"/>
    <mergeCell ref="F14:F15"/>
    <mergeCell ref="G14:G15"/>
    <mergeCell ref="H14:H15"/>
    <mergeCell ref="I14:I15"/>
    <mergeCell ref="F2:F3"/>
    <mergeCell ref="G2:G3"/>
    <mergeCell ref="H2:H3"/>
    <mergeCell ref="I2:I3"/>
    <mergeCell ref="F4:F5"/>
    <mergeCell ref="G4:G5"/>
    <mergeCell ref="H4:H5"/>
    <mergeCell ref="I4:I5"/>
    <mergeCell ref="F6:F7"/>
    <mergeCell ref="G6:G7"/>
    <mergeCell ref="H6:H7"/>
    <mergeCell ref="I6:I7"/>
    <mergeCell ref="E14:E15"/>
    <mergeCell ref="E2:E3"/>
    <mergeCell ref="E4:E5"/>
    <mergeCell ref="E6:E7"/>
    <mergeCell ref="E8:E9"/>
    <mergeCell ref="E10:E11"/>
    <mergeCell ref="E12:E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D19" sqref="D19"/>
    </sheetView>
  </sheetViews>
  <sheetFormatPr defaultColWidth="20.5703125" defaultRowHeight="15.75" x14ac:dyDescent="0.25"/>
  <cols>
    <col min="1" max="1" width="11.7109375" style="7" customWidth="1"/>
    <col min="2" max="2" width="19.5703125" style="7" customWidth="1"/>
    <col min="3" max="3" width="17.28515625" style="7" customWidth="1"/>
    <col min="4" max="4" width="13.28515625" style="7" customWidth="1"/>
    <col min="5" max="5" width="10" style="7" customWidth="1"/>
    <col min="6" max="9" width="26.85546875" style="7" customWidth="1"/>
    <col min="10" max="16384" width="20.5703125" style="7"/>
  </cols>
  <sheetData>
    <row r="1" spans="1:9" ht="31.5" x14ac:dyDescent="0.25">
      <c r="A1" s="8" t="s">
        <v>0</v>
      </c>
      <c r="B1" s="9" t="s">
        <v>31</v>
      </c>
      <c r="C1" s="8" t="s">
        <v>1</v>
      </c>
      <c r="D1" s="8" t="s">
        <v>2</v>
      </c>
      <c r="E1" s="8" t="s">
        <v>32</v>
      </c>
      <c r="F1" s="8" t="s">
        <v>40</v>
      </c>
      <c r="G1" s="8" t="s">
        <v>41</v>
      </c>
      <c r="H1" s="8" t="s">
        <v>42</v>
      </c>
      <c r="I1" s="8" t="s">
        <v>43</v>
      </c>
    </row>
    <row r="2" spans="1:9" x14ac:dyDescent="0.25">
      <c r="A2" s="1" t="s">
        <v>111</v>
      </c>
      <c r="B2" s="2" t="s">
        <v>90</v>
      </c>
      <c r="C2" s="3" t="s">
        <v>3</v>
      </c>
      <c r="D2" s="4" t="s">
        <v>125</v>
      </c>
      <c r="E2" s="21" t="s">
        <v>39</v>
      </c>
      <c r="F2" s="22" t="s">
        <v>44</v>
      </c>
      <c r="G2" s="22" t="s">
        <v>45</v>
      </c>
      <c r="H2" s="22" t="s">
        <v>46</v>
      </c>
      <c r="I2" s="22" t="s">
        <v>47</v>
      </c>
    </row>
    <row r="3" spans="1:9" x14ac:dyDescent="0.25">
      <c r="A3" s="1" t="s">
        <v>110</v>
      </c>
      <c r="B3" s="2" t="s">
        <v>90</v>
      </c>
      <c r="C3" s="3" t="s">
        <v>5</v>
      </c>
      <c r="D3" s="4" t="s">
        <v>126</v>
      </c>
      <c r="E3" s="21"/>
      <c r="F3" s="22"/>
      <c r="G3" s="22"/>
      <c r="H3" s="22"/>
      <c r="I3" s="22"/>
    </row>
    <row r="4" spans="1:9" x14ac:dyDescent="0.25">
      <c r="A4" s="4" t="s">
        <v>98</v>
      </c>
      <c r="B4" s="2" t="s">
        <v>91</v>
      </c>
      <c r="C4" s="4" t="s">
        <v>7</v>
      </c>
      <c r="D4" s="4" t="s">
        <v>127</v>
      </c>
      <c r="E4" s="21" t="s">
        <v>38</v>
      </c>
      <c r="F4" s="22" t="s">
        <v>48</v>
      </c>
      <c r="G4" s="22" t="s">
        <v>49</v>
      </c>
      <c r="H4" s="22" t="s">
        <v>50</v>
      </c>
      <c r="I4" s="22" t="s">
        <v>51</v>
      </c>
    </row>
    <row r="5" spans="1:9" x14ac:dyDescent="0.25">
      <c r="A5" s="4" t="s">
        <v>99</v>
      </c>
      <c r="B5" s="2" t="s">
        <v>91</v>
      </c>
      <c r="C5" s="4" t="s">
        <v>9</v>
      </c>
      <c r="D5" s="4" t="s">
        <v>128</v>
      </c>
      <c r="E5" s="21"/>
      <c r="F5" s="22"/>
      <c r="G5" s="22"/>
      <c r="H5" s="22"/>
      <c r="I5" s="22"/>
    </row>
    <row r="6" spans="1:9" x14ac:dyDescent="0.25">
      <c r="A6" s="4" t="s">
        <v>100</v>
      </c>
      <c r="B6" s="2" t="s">
        <v>92</v>
      </c>
      <c r="C6" s="4" t="s">
        <v>11</v>
      </c>
      <c r="D6" s="4" t="s">
        <v>129</v>
      </c>
      <c r="E6" s="21" t="s">
        <v>37</v>
      </c>
      <c r="F6" s="22" t="s">
        <v>52</v>
      </c>
      <c r="G6" s="22" t="s">
        <v>53</v>
      </c>
      <c r="H6" s="22" t="s">
        <v>54</v>
      </c>
      <c r="I6" s="22" t="s">
        <v>55</v>
      </c>
    </row>
    <row r="7" spans="1:9" x14ac:dyDescent="0.25">
      <c r="A7" s="5" t="s">
        <v>101</v>
      </c>
      <c r="B7" s="2" t="s">
        <v>92</v>
      </c>
      <c r="C7" s="5" t="s">
        <v>13</v>
      </c>
      <c r="D7" s="5" t="s">
        <v>130</v>
      </c>
      <c r="E7" s="21"/>
      <c r="F7" s="22"/>
      <c r="G7" s="22"/>
      <c r="H7" s="22"/>
      <c r="I7" s="22"/>
    </row>
    <row r="8" spans="1:9" x14ac:dyDescent="0.25">
      <c r="A8" s="5" t="s">
        <v>102</v>
      </c>
      <c r="B8" s="6" t="s">
        <v>93</v>
      </c>
      <c r="C8" s="5" t="s">
        <v>15</v>
      </c>
      <c r="D8" s="5" t="s">
        <v>131</v>
      </c>
      <c r="E8" s="21" t="s">
        <v>36</v>
      </c>
      <c r="F8" s="22" t="s">
        <v>56</v>
      </c>
      <c r="G8" s="22" t="s">
        <v>57</v>
      </c>
      <c r="H8" s="22" t="s">
        <v>58</v>
      </c>
      <c r="I8" s="22" t="s">
        <v>59</v>
      </c>
    </row>
    <row r="9" spans="1:9" x14ac:dyDescent="0.25">
      <c r="A9" s="5" t="s">
        <v>103</v>
      </c>
      <c r="B9" s="6" t="s">
        <v>93</v>
      </c>
      <c r="C9" s="5" t="s">
        <v>17</v>
      </c>
      <c r="D9" s="5" t="s">
        <v>132</v>
      </c>
      <c r="E9" s="21"/>
      <c r="F9" s="22"/>
      <c r="G9" s="22"/>
      <c r="H9" s="22"/>
      <c r="I9" s="22"/>
    </row>
    <row r="10" spans="1:9" x14ac:dyDescent="0.25">
      <c r="A10" s="4" t="s">
        <v>104</v>
      </c>
      <c r="B10" s="2" t="s">
        <v>94</v>
      </c>
      <c r="C10" s="4" t="s">
        <v>19</v>
      </c>
      <c r="D10" s="4" t="s">
        <v>39</v>
      </c>
      <c r="E10" s="21" t="s">
        <v>35</v>
      </c>
      <c r="F10" s="22" t="s">
        <v>60</v>
      </c>
      <c r="G10" s="22" t="s">
        <v>61</v>
      </c>
      <c r="H10" s="22" t="s">
        <v>62</v>
      </c>
      <c r="I10" s="22" t="s">
        <v>63</v>
      </c>
    </row>
    <row r="11" spans="1:9" x14ac:dyDescent="0.25">
      <c r="A11" s="4" t="s">
        <v>105</v>
      </c>
      <c r="B11" s="2" t="s">
        <v>94</v>
      </c>
      <c r="C11" s="4" t="s">
        <v>21</v>
      </c>
      <c r="D11" s="4" t="s">
        <v>133</v>
      </c>
      <c r="E11" s="21"/>
      <c r="F11" s="22"/>
      <c r="G11" s="22"/>
      <c r="H11" s="22"/>
      <c r="I11" s="22"/>
    </row>
    <row r="12" spans="1:9" x14ac:dyDescent="0.25">
      <c r="A12" s="4" t="s">
        <v>106</v>
      </c>
      <c r="B12" s="2" t="s">
        <v>95</v>
      </c>
      <c r="C12" s="4" t="s">
        <v>23</v>
      </c>
      <c r="D12" s="4" t="s">
        <v>134</v>
      </c>
      <c r="E12" s="21" t="s">
        <v>34</v>
      </c>
      <c r="F12" s="22" t="s">
        <v>71</v>
      </c>
      <c r="G12" s="22" t="s">
        <v>64</v>
      </c>
      <c r="H12" s="22" t="s">
        <v>65</v>
      </c>
      <c r="I12" s="22" t="s">
        <v>66</v>
      </c>
    </row>
    <row r="13" spans="1:9" x14ac:dyDescent="0.25">
      <c r="A13" s="4" t="s">
        <v>107</v>
      </c>
      <c r="B13" s="2" t="s">
        <v>95</v>
      </c>
      <c r="C13" s="4" t="s">
        <v>25</v>
      </c>
      <c r="D13" s="4" t="s">
        <v>36</v>
      </c>
      <c r="E13" s="21"/>
      <c r="F13" s="22"/>
      <c r="G13" s="22"/>
      <c r="H13" s="22"/>
      <c r="I13" s="22"/>
    </row>
    <row r="14" spans="1:9" x14ac:dyDescent="0.25">
      <c r="A14" s="4" t="s">
        <v>108</v>
      </c>
      <c r="B14" s="2" t="s">
        <v>96</v>
      </c>
      <c r="C14" s="4" t="s">
        <v>27</v>
      </c>
      <c r="D14" s="4" t="s">
        <v>135</v>
      </c>
      <c r="E14" s="21" t="s">
        <v>33</v>
      </c>
      <c r="F14" s="22" t="s">
        <v>67</v>
      </c>
      <c r="G14" s="22" t="s">
        <v>68</v>
      </c>
      <c r="H14" s="22" t="s">
        <v>69</v>
      </c>
      <c r="I14" s="22" t="s">
        <v>70</v>
      </c>
    </row>
    <row r="15" spans="1:9" x14ac:dyDescent="0.25">
      <c r="A15" s="4" t="s">
        <v>109</v>
      </c>
      <c r="B15" s="4" t="s">
        <v>96</v>
      </c>
      <c r="C15" s="4" t="s">
        <v>29</v>
      </c>
      <c r="D15" s="4" t="s">
        <v>33</v>
      </c>
      <c r="E15" s="21"/>
      <c r="F15" s="22"/>
      <c r="G15" s="22"/>
      <c r="H15" s="22"/>
      <c r="I15" s="22"/>
    </row>
  </sheetData>
  <mergeCells count="35">
    <mergeCell ref="E4:E5"/>
    <mergeCell ref="F4:F5"/>
    <mergeCell ref="G4:G5"/>
    <mergeCell ref="H4:H5"/>
    <mergeCell ref="I4:I5"/>
    <mergeCell ref="E2:E3"/>
    <mergeCell ref="F2:F3"/>
    <mergeCell ref="G2:G3"/>
    <mergeCell ref="H2:H3"/>
    <mergeCell ref="I2:I3"/>
    <mergeCell ref="E8:E9"/>
    <mergeCell ref="F8:F9"/>
    <mergeCell ref="G8:G9"/>
    <mergeCell ref="H8:H9"/>
    <mergeCell ref="I8:I9"/>
    <mergeCell ref="E6:E7"/>
    <mergeCell ref="F6:F7"/>
    <mergeCell ref="G6:G7"/>
    <mergeCell ref="H6:H7"/>
    <mergeCell ref="I6:I7"/>
    <mergeCell ref="E12:E13"/>
    <mergeCell ref="F12:F13"/>
    <mergeCell ref="G12:G13"/>
    <mergeCell ref="H12:H13"/>
    <mergeCell ref="I12:I13"/>
    <mergeCell ref="E10:E11"/>
    <mergeCell ref="F10:F11"/>
    <mergeCell ref="G10:G11"/>
    <mergeCell ref="H10:H11"/>
    <mergeCell ref="I10:I11"/>
    <mergeCell ref="E14:E15"/>
    <mergeCell ref="F14:F15"/>
    <mergeCell ref="G14:G15"/>
    <mergeCell ref="H14:H15"/>
    <mergeCell ref="I14:I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Score sheet</vt:lpstr>
      <vt:lpstr>Convert table</vt:lpstr>
      <vt:lpstr>Convert table 2</vt:lpstr>
      <vt:lpstr>'Score sheet'!Print_Titles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2017-11-03T07:20:59Z</cp:lastPrinted>
  <dcterms:created xsi:type="dcterms:W3CDTF">2013-09-23T06:49:24Z</dcterms:created>
  <dcterms:modified xsi:type="dcterms:W3CDTF">2017-11-21T03:07:47Z</dcterms:modified>
</cp:coreProperties>
</file>